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不動産取得税" sheetId="1" r:id="rId1"/>
    <sheet name="不動産取得税の説明" sheetId="2" r:id="rId2"/>
  </sheets>
  <definedNames>
    <definedName name="_xlnm.Print_Area" localSheetId="0">'不動産取得税'!$A$1:$M$67</definedName>
  </definedNames>
  <calcPr fullCalcOnLoad="1"/>
</workbook>
</file>

<file path=xl/sharedStrings.xml><?xml version="1.0" encoding="utf-8"?>
<sst xmlns="http://schemas.openxmlformats.org/spreadsheetml/2006/main" count="88" uniqueCount="65">
  <si>
    <t>建物</t>
  </si>
  <si>
    <t>固定資産税評価額</t>
  </si>
  <si>
    <t>―</t>
  </si>
  <si>
    <t>控除額</t>
  </si>
  <si>
    <t>＝</t>
  </si>
  <si>
    <t>×</t>
  </si>
  <si>
    <t>土地</t>
  </si>
  <si>
    <t>合　　計</t>
  </si>
  <si>
    <t>★軽減の概要</t>
  </si>
  <si>
    <t>□マンション等耐火建築物は２５年以内、木造等耐火建物以外は２０年以内に建築されている。</t>
  </si>
  <si>
    <t>□昭和５７年１月１日以降に建築されたもの</t>
  </si>
  <si>
    <t>○中古住宅・・・不動産取得税</t>
  </si>
  <si>
    <t>建　　物</t>
  </si>
  <si>
    <t>土　　地</t>
  </si>
  <si>
    <t>平成９年４月１日以降</t>
  </si>
  <si>
    <t>1200万円</t>
  </si>
  <si>
    <t>1000万円</t>
  </si>
  <si>
    <t>平成元年３月３１日以前</t>
  </si>
  <si>
    <t>450万円</t>
  </si>
  <si>
    <t>昭和６０年６月３０日以前</t>
  </si>
  <si>
    <t>420万円</t>
  </si>
  <si>
    <t>昭和５６年６月30日以前</t>
  </si>
  <si>
    <t>350万円</t>
  </si>
  <si>
    <t>昭和50年１２月３１日以前</t>
  </si>
  <si>
    <t>230万円</t>
  </si>
  <si>
    <t>昭和47年１２月３1日以前</t>
  </si>
  <si>
    <t>150万円</t>
  </si>
  <si>
    <t>100万円</t>
  </si>
  <si>
    <t>昭和29年7月1日～昭和３８年１２月31日</t>
  </si>
  <si>
    <t>新築日</t>
  </si>
  <si>
    <t>控除額計算</t>
  </si>
  <si>
    <t>45,000円</t>
  </si>
  <si>
    <t>確認事項</t>
  </si>
  <si>
    <t>土地面積</t>
  </si>
  <si>
    <t>㎡</t>
  </si>
  <si>
    <t>・・・Ａ</t>
  </si>
  <si>
    <t>課税床面積</t>
  </si>
  <si>
    <t>土地固定資産税評価額</t>
  </si>
  <si>
    <t>建物固定資産税評価額</t>
  </si>
  <si>
    <t>円</t>
  </si>
  <si>
    <t>÷</t>
  </si>
  <si>
    <t>・・・Ｂ</t>
  </si>
  <si>
    <t>Ａ及びＢのいずれか多い金額</t>
  </si>
  <si>
    <t>－</t>
  </si>
  <si>
    <t>控　除　額・・・</t>
  </si>
  <si>
    <t>不動産取得税概算額</t>
  </si>
  <si>
    <t>適用要件</t>
  </si>
  <si>
    <t>物件所在地</t>
  </si>
  <si>
    <t>番号</t>
  </si>
  <si>
    <t>①</t>
  </si>
  <si>
    <t>買主の居住について</t>
  </si>
  <si>
    <t>＜５０㎡以下でも課税床面積を確認すること。（共有部分加算の可能性あり）＞</t>
  </si>
  <si>
    <t>□評価証明上の床面積が５０㎡以上２４０㎡以下の場合は　１　、それ以外の場合は　２</t>
  </si>
  <si>
    <t>②</t>
  </si>
  <si>
    <r>
      <t>下記の</t>
    </r>
    <r>
      <rPr>
        <b/>
        <sz val="11"/>
        <color indexed="10"/>
        <rFont val="HGP明朝E"/>
        <family val="1"/>
      </rPr>
      <t>いずれかに</t>
    </r>
    <r>
      <rPr>
        <sz val="11"/>
        <color indexed="8"/>
        <rFont val="HGP明朝E"/>
        <family val="1"/>
      </rPr>
      <t>該当しているかを確認。満たせる場合は　１　、満たせない場合は　２</t>
    </r>
  </si>
  <si>
    <t>③</t>
  </si>
  <si>
    <t>控除額計算・・・上記②を満たせる場合について、購入物件の新築日に該当する番号を入力してください。</t>
  </si>
  <si>
    <t>④</t>
  </si>
  <si>
    <t>⑤</t>
  </si>
  <si>
    <t>□取得から３年以内に建物を建築すること（必須条件）</t>
  </si>
  <si>
    <t>□上記建物要件を満たすこと（必須条件）</t>
  </si>
  <si>
    <t>平成９年3月31日以前</t>
  </si>
  <si>
    <t>□昭和５６年１２月３１日以前に建築されたものについては下記の証明書が取得できるか</t>
  </si>
  <si>
    <t>※この不動産取得税計算表は取得税の概算を算出するものであり、税額を保証するものではありません。算出された数字はあくまで参考としてご利用ください。</t>
  </si>
  <si>
    <r>
      <t>□買主の居住用・セカンドハウスである場合は　１　、</t>
    </r>
    <r>
      <rPr>
        <b/>
        <sz val="11"/>
        <color indexed="10"/>
        <rFont val="HGP明朝E"/>
        <family val="1"/>
      </rPr>
      <t>事務所・店舗等・賃貸用住宅の場合は　２　（控除適用外）</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</si>
</sst>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 numFmtId="177" formatCode="#,###&quot;円&quot;"/>
    <numFmt numFmtId="178" formatCode="0.000%"/>
    <numFmt numFmtId="179" formatCode="#,###&quot;万円&quot;"/>
    <numFmt numFmtId="180" formatCode="#,###&quot;回目に繰上返済&quot;"/>
    <numFmt numFmtId="181" formatCode="\(#,###.0&quot;年目に繰上返済）&quot;"/>
    <numFmt numFmtId="182" formatCode="#,###&quot;ｶ月&quot;"/>
    <numFmt numFmtId="183" formatCode="##.0&quot;年&quot;"/>
    <numFmt numFmtId="184" formatCode="0.0%"/>
    <numFmt numFmtId="185" formatCode="0.00_ "/>
    <numFmt numFmtId="186" formatCode="0.0_ "/>
  </numFmts>
  <fonts count="35">
    <font>
      <sz val="11"/>
      <color indexed="8"/>
      <name val="HGP明朝E"/>
      <family val="1"/>
    </font>
    <font>
      <sz val="10"/>
      <name val="Arial"/>
      <family val="2"/>
    </font>
    <font>
      <sz val="11"/>
      <color indexed="9"/>
      <name val="HGP明朝E"/>
      <family val="1"/>
    </font>
    <font>
      <b/>
      <sz val="18"/>
      <color indexed="21"/>
      <name val="ＭＳ Ｐゴシック"/>
      <family val="3"/>
    </font>
    <font>
      <b/>
      <sz val="11"/>
      <color indexed="9"/>
      <name val="HGP明朝E"/>
      <family val="1"/>
    </font>
    <font>
      <sz val="11"/>
      <color indexed="60"/>
      <name val="HGP明朝E"/>
      <family val="1"/>
    </font>
    <font>
      <sz val="11"/>
      <color indexed="52"/>
      <name val="HGP明朝E"/>
      <family val="1"/>
    </font>
    <font>
      <sz val="11"/>
      <color indexed="20"/>
      <name val="HGP明朝E"/>
      <family val="1"/>
    </font>
    <font>
      <b/>
      <sz val="11"/>
      <color indexed="52"/>
      <name val="HGP明朝E"/>
      <family val="1"/>
    </font>
    <font>
      <sz val="11"/>
      <color indexed="10"/>
      <name val="HGP明朝E"/>
      <family val="1"/>
    </font>
    <font>
      <b/>
      <sz val="15"/>
      <color indexed="21"/>
      <name val="HGP明朝E"/>
      <family val="1"/>
    </font>
    <font>
      <b/>
      <sz val="13"/>
      <color indexed="21"/>
      <name val="HGP明朝E"/>
      <family val="1"/>
    </font>
    <font>
      <b/>
      <sz val="11"/>
      <color indexed="21"/>
      <name val="HGP明朝E"/>
      <family val="1"/>
    </font>
    <font>
      <b/>
      <sz val="11"/>
      <color indexed="8"/>
      <name val="HGP明朝E"/>
      <family val="1"/>
    </font>
    <font>
      <b/>
      <sz val="11"/>
      <color indexed="63"/>
      <name val="HGP明朝E"/>
      <family val="1"/>
    </font>
    <font>
      <i/>
      <sz val="11"/>
      <color indexed="23"/>
      <name val="HGP明朝E"/>
      <family val="1"/>
    </font>
    <font>
      <sz val="11"/>
      <color indexed="62"/>
      <name val="HGP明朝E"/>
      <family val="1"/>
    </font>
    <font>
      <sz val="11"/>
      <color indexed="17"/>
      <name val="HGP明朝E"/>
      <family val="1"/>
    </font>
    <font>
      <sz val="12"/>
      <color indexed="8"/>
      <name val="HGP明朝E"/>
      <family val="1"/>
    </font>
    <font>
      <sz val="14"/>
      <color indexed="8"/>
      <name val="HGP明朝E"/>
      <family val="1"/>
    </font>
    <font>
      <sz val="10"/>
      <color indexed="8"/>
      <name val="HGP明朝E"/>
      <family val="1"/>
    </font>
    <font>
      <sz val="6"/>
      <name val="HGP明朝E"/>
      <family val="1"/>
    </font>
    <font>
      <b/>
      <sz val="11"/>
      <color indexed="10"/>
      <name val="HGP明朝E"/>
      <family val="1"/>
    </font>
    <font>
      <sz val="16"/>
      <color indexed="8"/>
      <name val="HGP明朝E"/>
      <family val="1"/>
    </font>
    <font>
      <sz val="18"/>
      <color indexed="8"/>
      <name val="HGP明朝E"/>
      <family val="1"/>
    </font>
    <font>
      <sz val="8"/>
      <color indexed="8"/>
      <name val="HGP明朝E"/>
      <family val="1"/>
    </font>
    <font>
      <sz val="22"/>
      <color indexed="8"/>
      <name val="HGP明朝E"/>
      <family val="1"/>
    </font>
    <font>
      <sz val="6.5"/>
      <color indexed="8"/>
      <name val="HGP明朝E"/>
      <family val="1"/>
    </font>
    <font>
      <sz val="9"/>
      <color indexed="8"/>
      <name val="HGP明朝E"/>
      <family val="1"/>
    </font>
    <font>
      <b/>
      <sz val="11"/>
      <color indexed="8"/>
      <name val="Calibri"/>
      <family val="2"/>
    </font>
    <font>
      <b/>
      <sz val="11"/>
      <color indexed="8"/>
      <name val="ＭＳ Ｐゴシック"/>
      <family val="3"/>
    </font>
    <font>
      <sz val="11"/>
      <color indexed="8"/>
      <name val="ＭＳ Ｐゴシック"/>
      <family val="3"/>
    </font>
    <font>
      <sz val="11"/>
      <color indexed="8"/>
      <name val="Calibri"/>
      <family val="2"/>
    </font>
    <font>
      <b/>
      <sz val="18"/>
      <color indexed="8"/>
      <name val="ＭＳ Ｐゴシック"/>
      <family val="3"/>
    </font>
    <font>
      <b/>
      <sz val="9"/>
      <color indexed="8"/>
      <name val="Calibri"/>
      <family val="2"/>
    </font>
  </fonts>
  <fills count="21">
    <fill>
      <patternFill/>
    </fill>
    <fill>
      <patternFill patternType="gray125"/>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8"/>
        <bgColor indexed="64"/>
      </patternFill>
    </fill>
    <fill>
      <patternFill patternType="solid">
        <fgColor indexed="15"/>
        <bgColor indexed="64"/>
      </patternFill>
    </fill>
    <fill>
      <patternFill patternType="solid">
        <fgColor indexed="30"/>
        <bgColor indexed="64"/>
      </patternFill>
    </fill>
    <fill>
      <patternFill patternType="solid">
        <fgColor indexed="57"/>
        <bgColor indexed="64"/>
      </patternFill>
    </fill>
    <fill>
      <patternFill patternType="solid">
        <fgColor indexed="13"/>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
      <patternFill patternType="solid">
        <fgColor theme="5" tint="0.5999900102615356"/>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30"/>
      </bottom>
    </border>
    <border>
      <left>
        <color indexed="63"/>
      </left>
      <right>
        <color indexed="63"/>
      </right>
      <top>
        <color indexed="63"/>
      </top>
      <bottom style="thick">
        <color indexed="44"/>
      </bottom>
    </border>
    <border>
      <left>
        <color indexed="63"/>
      </left>
      <right>
        <color indexed="63"/>
      </right>
      <top>
        <color indexed="63"/>
      </top>
      <bottom style="medium">
        <color indexed="48"/>
      </bottom>
    </border>
    <border>
      <left>
        <color indexed="63"/>
      </left>
      <right>
        <color indexed="63"/>
      </right>
      <top style="thin">
        <color indexed="30"/>
      </top>
      <bottom style="double">
        <color indexed="30"/>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vertical="center"/>
    </xf>
    <xf numFmtId="0" fontId="0" fillId="3" borderId="0" applyNumberFormat="0" applyBorder="0" applyProtection="0">
      <alignment vertical="center"/>
    </xf>
    <xf numFmtId="0" fontId="0" fillId="3" borderId="0" applyNumberFormat="0" applyBorder="0" applyProtection="0">
      <alignment vertical="center"/>
    </xf>
    <xf numFmtId="0" fontId="0" fillId="3" borderId="0" applyNumberFormat="0" applyBorder="0" applyProtection="0">
      <alignment vertical="center"/>
    </xf>
    <xf numFmtId="0" fontId="0" fillId="4" borderId="0" applyNumberFormat="0" applyBorder="0" applyProtection="0">
      <alignment vertical="center"/>
    </xf>
    <xf numFmtId="0" fontId="0" fillId="5" borderId="0" applyNumberFormat="0" applyBorder="0" applyProtection="0">
      <alignment vertical="center"/>
    </xf>
    <xf numFmtId="0" fontId="0" fillId="2" borderId="0" applyNumberFormat="0" applyBorder="0" applyProtection="0">
      <alignment vertical="center"/>
    </xf>
    <xf numFmtId="0" fontId="0" fillId="2" borderId="0" applyNumberFormat="0" applyBorder="0" applyProtection="0">
      <alignment vertical="center"/>
    </xf>
    <xf numFmtId="0" fontId="0" fillId="2" borderId="0" applyNumberFormat="0" applyBorder="0" applyProtection="0">
      <alignment vertical="center"/>
    </xf>
    <xf numFmtId="0" fontId="0" fillId="3" borderId="0" applyNumberFormat="0" applyBorder="0" applyProtection="0">
      <alignment vertical="center"/>
    </xf>
    <xf numFmtId="0" fontId="0" fillId="4" borderId="0" applyNumberFormat="0" applyBorder="0" applyProtection="0">
      <alignment vertical="center"/>
    </xf>
    <xf numFmtId="0" fontId="0" fillId="6" borderId="0" applyNumberFormat="0" applyBorder="0" applyProtection="0">
      <alignment vertical="center"/>
    </xf>
    <xf numFmtId="0" fontId="2" fillId="7"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8" borderId="0" applyNumberFormat="0" applyBorder="0" applyProtection="0">
      <alignment vertical="center"/>
    </xf>
    <xf numFmtId="0" fontId="2" fillId="4" borderId="0" applyNumberFormat="0" applyBorder="0" applyProtection="0">
      <alignment vertical="center"/>
    </xf>
    <xf numFmtId="0" fontId="2" fillId="6" borderId="0" applyNumberFormat="0" applyBorder="0" applyProtection="0">
      <alignment vertical="center"/>
    </xf>
    <xf numFmtId="0" fontId="2" fillId="9" borderId="0" applyNumberFormat="0" applyBorder="0" applyProtection="0">
      <alignment vertical="center"/>
    </xf>
    <xf numFmtId="0" fontId="2" fillId="9" borderId="0" applyNumberFormat="0" applyBorder="0" applyProtection="0">
      <alignment vertical="center"/>
    </xf>
    <xf numFmtId="0" fontId="2" fillId="8" borderId="0" applyNumberFormat="0" applyBorder="0" applyProtection="0">
      <alignment vertical="center"/>
    </xf>
    <xf numFmtId="0" fontId="2" fillId="8" borderId="0" applyNumberFormat="0" applyBorder="0" applyProtection="0">
      <alignment vertical="center"/>
    </xf>
    <xf numFmtId="0" fontId="2" fillId="10" borderId="0" applyNumberFormat="0" applyBorder="0" applyProtection="0">
      <alignment vertical="center"/>
    </xf>
    <xf numFmtId="0" fontId="2" fillId="11" borderId="0" applyNumberFormat="0" applyBorder="0" applyProtection="0">
      <alignment vertical="center"/>
    </xf>
    <xf numFmtId="0" fontId="3" fillId="0" borderId="0" applyNumberFormat="0" applyFill="0" applyBorder="0" applyProtection="0">
      <alignment vertical="center"/>
    </xf>
    <xf numFmtId="0" fontId="4" fillId="12" borderId="1" applyNumberFormat="0" applyProtection="0">
      <alignment vertical="center"/>
    </xf>
    <xf numFmtId="0" fontId="5" fillId="6" borderId="0" applyNumberFormat="0" applyBorder="0" applyProtection="0">
      <alignment vertical="center"/>
    </xf>
    <xf numFmtId="9" fontId="0" fillId="0" borderId="0" applyFill="0" applyBorder="0" applyProtection="0">
      <alignment vertical="center"/>
    </xf>
    <xf numFmtId="0" fontId="0" fillId="5" borderId="2" applyNumberFormat="0" applyProtection="0">
      <alignment vertical="center"/>
    </xf>
    <xf numFmtId="0" fontId="6" fillId="0" borderId="3" applyNumberFormat="0" applyFill="0" applyProtection="0">
      <alignment vertical="center"/>
    </xf>
    <xf numFmtId="0" fontId="7" fillId="13" borderId="0" applyNumberFormat="0" applyBorder="0" applyProtection="0">
      <alignment vertical="center"/>
    </xf>
    <xf numFmtId="0" fontId="8" fillId="14" borderId="4" applyNumberFormat="0" applyProtection="0">
      <alignment vertical="center"/>
    </xf>
    <xf numFmtId="0" fontId="9" fillId="0" borderId="0" applyNumberFormat="0" applyFill="0" applyBorder="0" applyProtection="0">
      <alignment vertical="center"/>
    </xf>
    <xf numFmtId="38" fontId="0" fillId="0" borderId="0" applyFill="0" applyBorder="0" applyProtection="0">
      <alignment vertical="center"/>
    </xf>
    <xf numFmtId="43" fontId="1" fillId="0" borderId="0" applyFill="0" applyBorder="0" applyAlignment="0" applyProtection="0"/>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14" borderId="9" applyNumberFormat="0" applyProtection="0">
      <alignment vertical="center"/>
    </xf>
    <xf numFmtId="0" fontId="15"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16" fillId="15" borderId="4" applyNumberFormat="0" applyProtection="0">
      <alignment vertical="center"/>
    </xf>
    <xf numFmtId="0" fontId="17" fillId="4" borderId="0" applyNumberFormat="0" applyBorder="0" applyProtection="0">
      <alignment vertical="center"/>
    </xf>
  </cellStyleXfs>
  <cellXfs count="59">
    <xf numFmtId="0" fontId="0" fillId="0" borderId="0" xfId="0"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38" fontId="0" fillId="0" borderId="0" xfId="0" applyNumberFormat="1" applyAlignment="1">
      <alignment vertical="center"/>
    </xf>
    <xf numFmtId="38" fontId="0" fillId="0" borderId="0" xfId="48">
      <alignment vertical="center"/>
    </xf>
    <xf numFmtId="9" fontId="0" fillId="0" borderId="0" xfId="0" applyNumberFormat="1" applyAlignment="1">
      <alignment vertical="center"/>
    </xf>
    <xf numFmtId="0" fontId="0" fillId="0" borderId="0" xfId="0" applyAlignment="1">
      <alignment horizontal="center" vertical="center"/>
    </xf>
    <xf numFmtId="0" fontId="0" fillId="0" borderId="10" xfId="0" applyBorder="1" applyAlignment="1">
      <alignment vertical="center"/>
    </xf>
    <xf numFmtId="38" fontId="0" fillId="0" borderId="10" xfId="0" applyNumberFormat="1" applyBorder="1" applyAlignment="1">
      <alignment vertical="center"/>
    </xf>
    <xf numFmtId="0" fontId="23" fillId="0" borderId="0" xfId="0" applyFont="1" applyAlignment="1">
      <alignment vertical="center"/>
    </xf>
    <xf numFmtId="0" fontId="0" fillId="0" borderId="0" xfId="0" applyAlignment="1">
      <alignment horizontal="right" vertical="center"/>
    </xf>
    <xf numFmtId="0" fontId="0" fillId="0" borderId="11" xfId="0" applyBorder="1" applyAlignment="1">
      <alignment horizontal="center" vertical="center"/>
    </xf>
    <xf numFmtId="0" fontId="25" fillId="0" borderId="0" xfId="0" applyFont="1" applyAlignment="1">
      <alignment horizontal="center" vertical="center"/>
    </xf>
    <xf numFmtId="0" fontId="19" fillId="0" borderId="0" xfId="0" applyFont="1" applyFill="1" applyAlignment="1">
      <alignment horizontal="center" vertical="center"/>
    </xf>
    <xf numFmtId="0" fontId="26" fillId="0" borderId="0" xfId="0" applyFont="1" applyAlignment="1">
      <alignment vertical="center"/>
    </xf>
    <xf numFmtId="0" fontId="20" fillId="0" borderId="0" xfId="0" applyFont="1" applyAlignment="1">
      <alignment vertical="center"/>
    </xf>
    <xf numFmtId="0" fontId="19" fillId="16" borderId="0" xfId="0" applyFont="1" applyFill="1" applyAlignment="1">
      <alignment horizontal="center" vertical="center"/>
    </xf>
    <xf numFmtId="0" fontId="0" fillId="16" borderId="0" xfId="0" applyFill="1" applyAlignment="1">
      <alignment horizontal="center" vertical="center"/>
    </xf>
    <xf numFmtId="0" fontId="0" fillId="16" borderId="0" xfId="0" applyFill="1" applyAlignment="1">
      <alignment vertical="center"/>
    </xf>
    <xf numFmtId="0" fontId="0" fillId="17" borderId="0" xfId="0" applyFill="1" applyAlignment="1">
      <alignment horizontal="center" vertical="center"/>
    </xf>
    <xf numFmtId="0" fontId="0" fillId="17" borderId="0" xfId="0" applyFill="1" applyAlignment="1">
      <alignment horizontal="right" vertical="center"/>
    </xf>
    <xf numFmtId="0" fontId="0" fillId="17" borderId="0" xfId="0" applyFill="1" applyAlignment="1">
      <alignment vertical="center"/>
    </xf>
    <xf numFmtId="38" fontId="0" fillId="17" borderId="0" xfId="0" applyNumberFormat="1" applyFill="1" applyAlignment="1">
      <alignment vertical="center"/>
    </xf>
    <xf numFmtId="38" fontId="0" fillId="17" borderId="0" xfId="48" applyFill="1">
      <alignment vertical="center"/>
    </xf>
    <xf numFmtId="9" fontId="0" fillId="17" borderId="0" xfId="42" applyFill="1">
      <alignment vertical="center"/>
    </xf>
    <xf numFmtId="0" fontId="0" fillId="17" borderId="12" xfId="0" applyFill="1" applyBorder="1" applyAlignment="1">
      <alignment vertical="center"/>
    </xf>
    <xf numFmtId="0" fontId="0" fillId="17" borderId="12" xfId="0" applyFill="1" applyBorder="1" applyAlignment="1">
      <alignment horizontal="center" vertical="center"/>
    </xf>
    <xf numFmtId="38" fontId="0" fillId="17" borderId="12" xfId="48" applyFill="1" applyBorder="1">
      <alignment vertical="center"/>
    </xf>
    <xf numFmtId="0" fontId="0" fillId="18" borderId="0" xfId="0" applyFill="1" applyAlignment="1">
      <alignment vertical="center"/>
    </xf>
    <xf numFmtId="38" fontId="0" fillId="18" borderId="0" xfId="48" applyFill="1">
      <alignment vertical="center"/>
    </xf>
    <xf numFmtId="0" fontId="0" fillId="0" borderId="0" xfId="0" applyAlignment="1">
      <alignment horizontal="left" vertical="center"/>
    </xf>
    <xf numFmtId="0" fontId="0" fillId="19" borderId="0" xfId="0" applyFill="1" applyBorder="1" applyAlignment="1">
      <alignment vertical="center"/>
    </xf>
    <xf numFmtId="0" fontId="0" fillId="19" borderId="12" xfId="0" applyFill="1" applyBorder="1" applyAlignment="1">
      <alignment vertical="center"/>
    </xf>
    <xf numFmtId="0" fontId="0" fillId="0" borderId="11" xfId="0" applyBorder="1" applyAlignment="1">
      <alignment horizontal="right" vertical="center"/>
    </xf>
    <xf numFmtId="0" fontId="0" fillId="20" borderId="0" xfId="0"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19" fillId="0" borderId="0" xfId="0" applyFont="1" applyFill="1" applyBorder="1" applyAlignment="1">
      <alignment horizontal="center" vertical="center"/>
    </xf>
    <xf numFmtId="0" fontId="24" fillId="0" borderId="0" xfId="0" applyFont="1" applyFill="1" applyBorder="1" applyAlignment="1">
      <alignment horizontal="right" vertical="center"/>
    </xf>
    <xf numFmtId="0" fontId="23" fillId="0" borderId="0" xfId="0" applyFont="1" applyFill="1" applyBorder="1" applyAlignment="1">
      <alignment horizontal="left" vertical="center"/>
    </xf>
    <xf numFmtId="185" fontId="0" fillId="18" borderId="0" xfId="0" applyNumberFormat="1" applyFill="1" applyAlignment="1">
      <alignment vertical="center"/>
    </xf>
    <xf numFmtId="0" fontId="28" fillId="0" borderId="0" xfId="0" applyFont="1"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xf>
    <xf numFmtId="0" fontId="23" fillId="19" borderId="0" xfId="0" applyFont="1" applyFill="1" applyBorder="1" applyAlignment="1">
      <alignment horizontal="left" vertical="center"/>
    </xf>
    <xf numFmtId="0" fontId="23" fillId="19" borderId="12" xfId="0" applyFont="1" applyFill="1" applyBorder="1" applyAlignment="1">
      <alignment horizontal="left" vertical="center"/>
    </xf>
    <xf numFmtId="58" fontId="0" fillId="0" borderId="0" xfId="0" applyNumberFormat="1" applyAlignment="1">
      <alignment horizontal="right" vertical="center"/>
    </xf>
    <xf numFmtId="0" fontId="0" fillId="0" borderId="0" xfId="0" applyAlignment="1">
      <alignment horizontal="right" vertical="center"/>
    </xf>
    <xf numFmtId="0" fontId="27" fillId="0" borderId="11" xfId="0" applyFont="1" applyBorder="1" applyAlignment="1">
      <alignment horizontal="left" vertical="center"/>
    </xf>
    <xf numFmtId="38" fontId="0" fillId="16" borderId="0" xfId="48" applyFill="1">
      <alignment vertical="center"/>
    </xf>
    <xf numFmtId="0" fontId="19" fillId="19" borderId="0" xfId="0" applyFont="1" applyFill="1" applyBorder="1" applyAlignment="1">
      <alignment horizontal="center" vertical="center"/>
    </xf>
    <xf numFmtId="0" fontId="19" fillId="19" borderId="12" xfId="0" applyFont="1" applyFill="1" applyBorder="1" applyAlignment="1">
      <alignment horizontal="center" vertical="center"/>
    </xf>
    <xf numFmtId="38" fontId="24" fillId="19" borderId="0" xfId="0" applyNumberFormat="1" applyFont="1" applyFill="1" applyBorder="1" applyAlignment="1">
      <alignment horizontal="right" vertical="center"/>
    </xf>
    <xf numFmtId="0" fontId="24" fillId="19" borderId="0" xfId="0" applyFont="1" applyFill="1" applyBorder="1" applyAlignment="1">
      <alignment horizontal="right" vertical="center"/>
    </xf>
    <xf numFmtId="0" fontId="24" fillId="19" borderId="12" xfId="0" applyFont="1" applyFill="1" applyBorder="1" applyAlignment="1">
      <alignment horizontal="right" vertical="center"/>
    </xf>
    <xf numFmtId="0" fontId="0" fillId="17" borderId="12" xfId="0" applyFill="1" applyBorder="1" applyAlignment="1">
      <alignment horizontal="center" vertical="center"/>
    </xf>
    <xf numFmtId="0" fontId="0" fillId="0" borderId="10" xfId="0" applyBorder="1" applyAlignment="1">
      <alignment horizontal="center" vertical="center"/>
    </xf>
    <xf numFmtId="38" fontId="0" fillId="17" borderId="0" xfId="48" applyFill="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24</xdr:row>
      <xdr:rowOff>57150</xdr:rowOff>
    </xdr:from>
    <xdr:to>
      <xdr:col>10</xdr:col>
      <xdr:colOff>876300</xdr:colOff>
      <xdr:row>31</xdr:row>
      <xdr:rowOff>152400</xdr:rowOff>
    </xdr:to>
    <xdr:sp>
      <xdr:nvSpPr>
        <xdr:cNvPr id="1" name="テキスト ボックス 1"/>
        <xdr:cNvSpPr txBox="1">
          <a:spLocks noChangeArrowheads="1"/>
        </xdr:cNvSpPr>
      </xdr:nvSpPr>
      <xdr:spPr>
        <a:xfrm>
          <a:off x="581025" y="5343525"/>
          <a:ext cx="8115300" cy="162877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下記要件が満たせれば取得税の控除が利用できます。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原則売主が建築士等に耐震診断を依頼し、耐震基準適合証明書が発行してもらう。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耐震基準をクリアしていない建物の場合は耐震補強工事が必要となり、工事完了後証明書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が発行されます。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所有権移転日までに証明書が発行されていることが必要となります。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耐震基準適合証明書の発行については十分な打ち合わせが必要となります。詳細希望の方は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当社にご一報ください。</a:t>
          </a:r>
        </a:p>
      </xdr:txBody>
    </xdr:sp>
    <xdr:clientData/>
  </xdr:twoCellAnchor>
  <xdr:twoCellAnchor>
    <xdr:from>
      <xdr:col>3</xdr:col>
      <xdr:colOff>485775</xdr:colOff>
      <xdr:row>4</xdr:row>
      <xdr:rowOff>38100</xdr:rowOff>
    </xdr:from>
    <xdr:to>
      <xdr:col>8</xdr:col>
      <xdr:colOff>561975</xdr:colOff>
      <xdr:row>7</xdr:row>
      <xdr:rowOff>190500</xdr:rowOff>
    </xdr:to>
    <xdr:sp>
      <xdr:nvSpPr>
        <xdr:cNvPr id="2" name="テキスト ボックス 2"/>
        <xdr:cNvSpPr txBox="1">
          <a:spLocks noChangeArrowheads="1"/>
        </xdr:cNvSpPr>
      </xdr:nvSpPr>
      <xdr:spPr>
        <a:xfrm>
          <a:off x="3876675" y="1038225"/>
          <a:ext cx="3562350" cy="809625"/>
        </a:xfrm>
        <a:prstGeom prst="rect">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rPr>
            <a:t>土地面積・課税床面積・土地建物固定資産評価額については評価証明書又は課税明細書をご確認ください。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57150</xdr:rowOff>
    </xdr:from>
    <xdr:to>
      <xdr:col>11</xdr:col>
      <xdr:colOff>219075</xdr:colOff>
      <xdr:row>35</xdr:row>
      <xdr:rowOff>114300</xdr:rowOff>
    </xdr:to>
    <xdr:sp>
      <xdr:nvSpPr>
        <xdr:cNvPr id="1" name="テキスト ボックス 1"/>
        <xdr:cNvSpPr txBox="1">
          <a:spLocks noChangeArrowheads="1"/>
        </xdr:cNvSpPr>
      </xdr:nvSpPr>
      <xdr:spPr>
        <a:xfrm>
          <a:off x="323850" y="238125"/>
          <a:ext cx="9115425" cy="6210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不動産取得税</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○どのような時に課税されるか</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土地建物の有償・無償を問わず、売買・交換・贈与・建築（増改築を含む）により取得した場合に課される税金である。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ただし相続による取得の場合は不動産取得税は課税されません。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○不動産取得税の管轄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県税又は都税事務所（いわゆる地方税です）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○支払方法</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不動産を購入して半年ぐらいすると納税通知書が税務署より送られてきます。その納税通知書で銀行やコンビニで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納付期限までに納税します。基本的な税計算等については税務署が税額を計算して送ってきますので特にご自分で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申告や税計算を行う必要はありません。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○税率</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住宅　　　平成２４年３月３１日まで　　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土地　　　平成２４年３月３１日まで　　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店舗・事務所等の住宅以外の家屋　　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○算出に必要な書類</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評価証明書・・・東京都の場合は各区にある都税事務所、他県の場合は区役所・市役所にて取得できます。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ただし、内容については個人情報となりますので購入する土地の所有者の許可（委任状）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が必要となります。通常は売主側の仲介業者を通して取得します。</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67"/>
  <sheetViews>
    <sheetView tabSelected="1" zoomScalePageLayoutView="0" workbookViewId="0" topLeftCell="A4">
      <selection activeCell="K18" sqref="K18"/>
    </sheetView>
  </sheetViews>
  <sheetFormatPr defaultColWidth="8.796875" defaultRowHeight="14.25"/>
  <cols>
    <col min="1" max="1" width="3.5" style="0" bestFit="1" customWidth="1"/>
    <col min="2" max="2" width="14.8984375" style="0" customWidth="1"/>
    <col min="3" max="3" width="17.19921875" style="0" bestFit="1" customWidth="1"/>
    <col min="4" max="4" width="5.19921875" style="0" customWidth="1"/>
    <col min="5" max="5" width="10.8984375" style="0" customWidth="1"/>
    <col min="6" max="6" width="5.19921875" style="0" bestFit="1" customWidth="1"/>
    <col min="7" max="7" width="11.3984375" style="0" customWidth="1"/>
    <col min="8" max="8" width="3.8984375" style="0" customWidth="1"/>
    <col min="9" max="9" width="6.5" style="0" customWidth="1"/>
    <col min="10" max="10" width="3.3984375" style="0" bestFit="1" customWidth="1"/>
    <col min="11" max="11" width="14.59765625" style="0" customWidth="1"/>
    <col min="12" max="12" width="3.3984375" style="0" bestFit="1" customWidth="1"/>
    <col min="13" max="13" width="11.3984375" style="0" customWidth="1"/>
  </cols>
  <sheetData>
    <row r="1" ht="25.5">
      <c r="A1" s="15" t="s">
        <v>11</v>
      </c>
    </row>
    <row r="2" ht="9.75" customHeight="1"/>
    <row r="3" spans="2:6" ht="21.75" customHeight="1">
      <c r="B3" s="3" t="s">
        <v>32</v>
      </c>
      <c r="F3" s="16"/>
    </row>
    <row r="4" spans="2:6" ht="21.75" customHeight="1">
      <c r="B4" s="7" t="s">
        <v>47</v>
      </c>
      <c r="C4" s="35"/>
      <c r="D4" s="35"/>
      <c r="E4" s="35"/>
      <c r="F4" s="35"/>
    </row>
    <row r="5" spans="2:4" ht="17.25" customHeight="1">
      <c r="B5" s="1" t="s">
        <v>33</v>
      </c>
      <c r="C5" s="41">
        <v>100</v>
      </c>
      <c r="D5" t="s">
        <v>34</v>
      </c>
    </row>
    <row r="6" spans="2:4" ht="17.25" customHeight="1">
      <c r="B6" s="1" t="s">
        <v>36</v>
      </c>
      <c r="C6" s="41">
        <v>100</v>
      </c>
      <c r="D6" t="s">
        <v>34</v>
      </c>
    </row>
    <row r="7" spans="2:4" ht="17.25" customHeight="1">
      <c r="B7" s="13" t="s">
        <v>37</v>
      </c>
      <c r="C7" s="30">
        <v>10000000</v>
      </c>
      <c r="D7" t="s">
        <v>39</v>
      </c>
    </row>
    <row r="8" spans="2:4" ht="17.25" customHeight="1">
      <c r="B8" s="13" t="s">
        <v>38</v>
      </c>
      <c r="C8" s="30">
        <v>10000000</v>
      </c>
      <c r="D8" t="s">
        <v>39</v>
      </c>
    </row>
    <row r="9" ht="17.25" customHeight="1"/>
    <row r="10" ht="17.25" customHeight="1">
      <c r="B10" s="10" t="s">
        <v>8</v>
      </c>
    </row>
    <row r="11" ht="17.25" customHeight="1">
      <c r="B11" s="10"/>
    </row>
    <row r="12" spans="2:6" ht="17.25" customHeight="1">
      <c r="B12" s="17" t="s">
        <v>12</v>
      </c>
      <c r="C12" s="18" t="s">
        <v>44</v>
      </c>
      <c r="D12" s="50">
        <f>(IF(M16+M18+M21=3,1,0))*(IF(M34=1,12000000,IF(M34=2,10000000,(IF(M34=3,4500000,IF(M34=4,4200000,IF(M34=5,3500000,IF(M34=6,2300000,IF(M34=7,1500000,IF(M34=8,1000000))))))))))</f>
        <v>12000000</v>
      </c>
      <c r="E12" s="50"/>
      <c r="F12" s="19" t="s">
        <v>39</v>
      </c>
    </row>
    <row r="13" spans="2:5" ht="9.75" customHeight="1">
      <c r="B13" s="14"/>
      <c r="C13" s="7"/>
      <c r="D13" s="11"/>
      <c r="E13" s="11"/>
    </row>
    <row r="14" spans="1:5" ht="17.25" customHeight="1">
      <c r="A14" s="2" t="s">
        <v>46</v>
      </c>
      <c r="C14" s="7"/>
      <c r="D14" s="11"/>
      <c r="E14" s="11"/>
    </row>
    <row r="15" spans="1:13" ht="17.25" customHeight="1">
      <c r="A15" s="1" t="s">
        <v>49</v>
      </c>
      <c r="B15" t="s">
        <v>50</v>
      </c>
      <c r="C15" s="7"/>
      <c r="D15" s="11"/>
      <c r="E15" s="11"/>
      <c r="M15" s="1" t="s">
        <v>46</v>
      </c>
    </row>
    <row r="16" spans="1:13" ht="17.25" customHeight="1">
      <c r="A16" s="7"/>
      <c r="B16" t="s">
        <v>64</v>
      </c>
      <c r="M16" s="29">
        <v>1</v>
      </c>
    </row>
    <row r="17" ht="17.25" customHeight="1">
      <c r="A17" s="7"/>
    </row>
    <row r="18" spans="1:13" ht="17.25" customHeight="1">
      <c r="A18" s="7"/>
      <c r="B18" t="s">
        <v>52</v>
      </c>
      <c r="M18" s="29">
        <v>1</v>
      </c>
    </row>
    <row r="19" spans="1:2" ht="17.25" customHeight="1">
      <c r="A19" s="7"/>
      <c r="B19" t="s">
        <v>51</v>
      </c>
    </row>
    <row r="20" ht="17.25" customHeight="1">
      <c r="A20" s="7"/>
    </row>
    <row r="21" spans="1:13" ht="17.25" customHeight="1">
      <c r="A21" s="7" t="s">
        <v>53</v>
      </c>
      <c r="B21" t="s">
        <v>54</v>
      </c>
      <c r="M21" s="29">
        <v>1</v>
      </c>
    </row>
    <row r="22" spans="1:2" ht="17.25" customHeight="1">
      <c r="A22" s="7"/>
      <c r="B22" t="s">
        <v>9</v>
      </c>
    </row>
    <row r="23" spans="1:2" ht="17.25" customHeight="1">
      <c r="A23" s="7"/>
      <c r="B23" t="s">
        <v>10</v>
      </c>
    </row>
    <row r="24" spans="1:2" ht="17.25" customHeight="1">
      <c r="A24" s="7"/>
      <c r="B24" t="s">
        <v>62</v>
      </c>
    </row>
    <row r="25" ht="17.25" customHeight="1">
      <c r="A25" s="7"/>
    </row>
    <row r="26" ht="17.25" customHeight="1">
      <c r="A26" s="7"/>
    </row>
    <row r="27" ht="17.25" customHeight="1">
      <c r="A27" s="7"/>
    </row>
    <row r="28" ht="17.25" customHeight="1">
      <c r="A28" s="7"/>
    </row>
    <row r="29" ht="17.25" customHeight="1">
      <c r="A29" s="7"/>
    </row>
    <row r="30" ht="17.25" customHeight="1">
      <c r="A30" s="7"/>
    </row>
    <row r="31" ht="17.25" customHeight="1">
      <c r="A31" s="7"/>
    </row>
    <row r="32" ht="17.25" customHeight="1">
      <c r="A32" s="7"/>
    </row>
    <row r="33" ht="17.25" customHeight="1">
      <c r="A33" s="7"/>
    </row>
    <row r="34" spans="1:13" ht="17.25" customHeight="1">
      <c r="A34" s="7" t="s">
        <v>55</v>
      </c>
      <c r="B34" s="31" t="s">
        <v>56</v>
      </c>
      <c r="M34" s="29">
        <v>1</v>
      </c>
    </row>
    <row r="35" spans="1:2" ht="17.25" customHeight="1">
      <c r="A35" s="7"/>
      <c r="B35" s="31"/>
    </row>
    <row r="36" spans="1:6" ht="17.25" customHeight="1">
      <c r="A36" s="7"/>
      <c r="C36" s="44" t="s">
        <v>29</v>
      </c>
      <c r="D36" s="44"/>
      <c r="E36" s="12" t="s">
        <v>3</v>
      </c>
      <c r="F36" s="12" t="s">
        <v>48</v>
      </c>
    </row>
    <row r="37" spans="1:6" ht="17.25" customHeight="1">
      <c r="A37" s="7"/>
      <c r="C37" s="43" t="s">
        <v>14</v>
      </c>
      <c r="D37" s="43"/>
      <c r="E37" s="34" t="s">
        <v>15</v>
      </c>
      <c r="F37" s="12">
        <v>1</v>
      </c>
    </row>
    <row r="38" spans="1:6" ht="17.25" customHeight="1">
      <c r="A38" s="7"/>
      <c r="C38" s="43" t="s">
        <v>61</v>
      </c>
      <c r="D38" s="43"/>
      <c r="E38" s="34" t="s">
        <v>16</v>
      </c>
      <c r="F38" s="12">
        <v>2</v>
      </c>
    </row>
    <row r="39" spans="1:6" ht="17.25" customHeight="1">
      <c r="A39" s="7"/>
      <c r="C39" s="43" t="s">
        <v>17</v>
      </c>
      <c r="D39" s="43"/>
      <c r="E39" s="34" t="s">
        <v>18</v>
      </c>
      <c r="F39" s="12">
        <v>3</v>
      </c>
    </row>
    <row r="40" spans="1:6" ht="17.25" customHeight="1">
      <c r="A40" s="7"/>
      <c r="C40" s="43" t="s">
        <v>19</v>
      </c>
      <c r="D40" s="43"/>
      <c r="E40" s="34" t="s">
        <v>20</v>
      </c>
      <c r="F40" s="12">
        <v>4</v>
      </c>
    </row>
    <row r="41" spans="1:6" ht="17.25" customHeight="1">
      <c r="A41" s="7"/>
      <c r="C41" s="43" t="s">
        <v>21</v>
      </c>
      <c r="D41" s="43"/>
      <c r="E41" s="34" t="s">
        <v>22</v>
      </c>
      <c r="F41" s="12">
        <v>5</v>
      </c>
    </row>
    <row r="42" spans="1:6" ht="17.25" customHeight="1">
      <c r="A42" s="7"/>
      <c r="C42" s="43" t="s">
        <v>23</v>
      </c>
      <c r="D42" s="43"/>
      <c r="E42" s="34" t="s">
        <v>24</v>
      </c>
      <c r="F42" s="12">
        <v>6</v>
      </c>
    </row>
    <row r="43" spans="1:6" ht="17.25" customHeight="1">
      <c r="A43" s="7"/>
      <c r="C43" s="43" t="s">
        <v>25</v>
      </c>
      <c r="D43" s="43"/>
      <c r="E43" s="34" t="s">
        <v>26</v>
      </c>
      <c r="F43" s="12">
        <v>7</v>
      </c>
    </row>
    <row r="44" spans="1:6" ht="17.25" customHeight="1">
      <c r="A44" s="7"/>
      <c r="C44" s="49" t="s">
        <v>28</v>
      </c>
      <c r="D44" s="49"/>
      <c r="E44" s="34" t="s">
        <v>27</v>
      </c>
      <c r="F44" s="12">
        <v>8</v>
      </c>
    </row>
    <row r="45" spans="1:4" ht="17.25" customHeight="1">
      <c r="A45" s="7"/>
      <c r="C45" s="47"/>
      <c r="D45" s="48"/>
    </row>
    <row r="46" spans="1:6" ht="17.25">
      <c r="A46" s="7"/>
      <c r="B46" s="17" t="s">
        <v>13</v>
      </c>
      <c r="C46" s="18" t="s">
        <v>44</v>
      </c>
      <c r="D46" s="50">
        <f>IF(D12=0,0,K57)</f>
        <v>300000</v>
      </c>
      <c r="E46" s="50"/>
      <c r="F46" s="19" t="s">
        <v>39</v>
      </c>
    </row>
    <row r="47" spans="1:5" ht="17.25" customHeight="1">
      <c r="A47" s="7"/>
      <c r="B47" s="14"/>
      <c r="C47" s="7"/>
      <c r="D47" s="11"/>
      <c r="E47" s="11"/>
    </row>
    <row r="48" spans="1:5" ht="17.25" customHeight="1">
      <c r="A48" s="2" t="s">
        <v>46</v>
      </c>
      <c r="C48" s="7"/>
      <c r="D48" s="11"/>
      <c r="E48" s="11"/>
    </row>
    <row r="49" spans="1:2" ht="17.25" customHeight="1">
      <c r="A49" s="7" t="s">
        <v>57</v>
      </c>
      <c r="B49" t="s">
        <v>59</v>
      </c>
    </row>
    <row r="50" spans="1:2" ht="17.25" customHeight="1">
      <c r="A50" s="7" t="s">
        <v>58</v>
      </c>
      <c r="B50" t="s">
        <v>60</v>
      </c>
    </row>
    <row r="51" ht="17.25" customHeight="1">
      <c r="A51" s="7"/>
    </row>
    <row r="52" spans="1:11" ht="17.25" customHeight="1">
      <c r="A52" s="7"/>
      <c r="B52" s="20" t="s">
        <v>30</v>
      </c>
      <c r="C52" s="21" t="s">
        <v>31</v>
      </c>
      <c r="D52" s="22" t="s">
        <v>35</v>
      </c>
      <c r="E52" s="22"/>
      <c r="F52" s="22"/>
      <c r="G52" s="22"/>
      <c r="H52" s="22"/>
      <c r="I52" s="22"/>
      <c r="J52" s="22"/>
      <c r="K52" s="22"/>
    </row>
    <row r="53" spans="1:11" ht="17.25" customHeight="1">
      <c r="A53" s="7"/>
      <c r="B53" s="21"/>
      <c r="C53" s="23">
        <f>C7</f>
        <v>10000000</v>
      </c>
      <c r="D53" s="20" t="s">
        <v>40</v>
      </c>
      <c r="E53" s="22">
        <f>C5</f>
        <v>100</v>
      </c>
      <c r="F53" s="20" t="s">
        <v>4</v>
      </c>
      <c r="G53" s="24">
        <f>IF(E53=0,C53,C53/E53)</f>
        <v>100000</v>
      </c>
      <c r="H53" s="20" t="s">
        <v>5</v>
      </c>
      <c r="I53" s="22">
        <v>0.5</v>
      </c>
      <c r="J53" s="20" t="s">
        <v>4</v>
      </c>
      <c r="K53" s="24">
        <f>G53*I53</f>
        <v>50000</v>
      </c>
    </row>
    <row r="54" spans="1:11" ht="17.25" customHeight="1">
      <c r="A54" s="7"/>
      <c r="B54" s="22"/>
      <c r="C54" s="22">
        <f>IF(C6&gt;200,200,C6)</f>
        <v>100</v>
      </c>
      <c r="D54" s="20" t="s">
        <v>5</v>
      </c>
      <c r="E54" s="22">
        <v>2</v>
      </c>
      <c r="F54" s="20" t="s">
        <v>4</v>
      </c>
      <c r="G54" s="22">
        <f>C54*E54</f>
        <v>200</v>
      </c>
      <c r="H54" s="20"/>
      <c r="I54" s="22"/>
      <c r="J54" s="22"/>
      <c r="K54" s="22"/>
    </row>
    <row r="55" spans="1:11" ht="9.75" customHeight="1">
      <c r="A55" s="7"/>
      <c r="B55" s="22"/>
      <c r="C55" s="23">
        <f>K53</f>
        <v>50000</v>
      </c>
      <c r="D55" s="20" t="s">
        <v>5</v>
      </c>
      <c r="E55" s="22">
        <f>G54</f>
        <v>200</v>
      </c>
      <c r="F55" s="20" t="s">
        <v>5</v>
      </c>
      <c r="G55" s="25">
        <v>0.03</v>
      </c>
      <c r="H55" s="20" t="s">
        <v>4</v>
      </c>
      <c r="I55" s="58">
        <f>C55*E55*G55</f>
        <v>300000</v>
      </c>
      <c r="J55" s="58"/>
      <c r="K55" s="22" t="s">
        <v>41</v>
      </c>
    </row>
    <row r="56" spans="2:11" ht="17.25" customHeight="1">
      <c r="B56" s="22"/>
      <c r="C56" s="22"/>
      <c r="D56" s="22"/>
      <c r="E56" s="22"/>
      <c r="F56" s="22"/>
      <c r="G56" s="22"/>
      <c r="H56" s="22"/>
      <c r="I56" s="22"/>
      <c r="J56" s="22"/>
      <c r="K56" s="22"/>
    </row>
    <row r="57" spans="2:11" ht="17.25" customHeight="1">
      <c r="B57" s="22"/>
      <c r="C57" s="22"/>
      <c r="D57" s="22"/>
      <c r="E57" s="56" t="s">
        <v>42</v>
      </c>
      <c r="F57" s="56"/>
      <c r="G57" s="56"/>
      <c r="H57" s="26"/>
      <c r="I57" s="27" t="s">
        <v>4</v>
      </c>
      <c r="J57" s="26"/>
      <c r="K57" s="28">
        <f>IF(C52&lt;I55,C52,I55)</f>
        <v>300000</v>
      </c>
    </row>
    <row r="58" ht="17.25" customHeight="1"/>
    <row r="59" spans="3:5" ht="17.25" customHeight="1">
      <c r="C59" s="7" t="s">
        <v>1</v>
      </c>
      <c r="E59" s="7" t="s">
        <v>3</v>
      </c>
    </row>
    <row r="60" spans="2:13" ht="17.25" customHeight="1">
      <c r="B60" s="7" t="s">
        <v>6</v>
      </c>
      <c r="C60" s="5">
        <f>C7</f>
        <v>10000000</v>
      </c>
      <c r="D60" s="7" t="s">
        <v>5</v>
      </c>
      <c r="E60">
        <v>0.5</v>
      </c>
      <c r="F60" s="7" t="s">
        <v>4</v>
      </c>
      <c r="G60" s="4">
        <f>C60*E60</f>
        <v>5000000</v>
      </c>
      <c r="H60" s="7" t="s">
        <v>5</v>
      </c>
      <c r="I60" s="6">
        <v>0.03</v>
      </c>
      <c r="J60" s="7" t="s">
        <v>43</v>
      </c>
      <c r="K60" s="5">
        <f>IF(D46=0,0,K57)</f>
        <v>300000</v>
      </c>
      <c r="L60" s="7" t="s">
        <v>4</v>
      </c>
      <c r="M60" s="5">
        <f>IF(C60*E60*I60-K60&lt;=0,0,C60*E60*I60-K60)</f>
        <v>0</v>
      </c>
    </row>
    <row r="61" spans="2:13" ht="17.25" customHeight="1">
      <c r="B61" s="7" t="s">
        <v>0</v>
      </c>
      <c r="C61" s="5">
        <f>C8</f>
        <v>10000000</v>
      </c>
      <c r="D61" s="7" t="s">
        <v>2</v>
      </c>
      <c r="E61" s="4">
        <f>D12</f>
        <v>12000000</v>
      </c>
      <c r="F61" s="7" t="s">
        <v>4</v>
      </c>
      <c r="G61" s="4">
        <f>C61-E61</f>
        <v>-2000000</v>
      </c>
      <c r="H61" s="7" t="s">
        <v>5</v>
      </c>
      <c r="I61" s="6">
        <f>IF(M16=1,3%,4%)</f>
        <v>0.03</v>
      </c>
      <c r="L61" s="7" t="s">
        <v>4</v>
      </c>
      <c r="M61" s="5">
        <f>IF(G61&lt;=0,0,G61*I61)</f>
        <v>0</v>
      </c>
    </row>
    <row r="62" spans="2:13" ht="17.25" customHeight="1">
      <c r="B62" s="8"/>
      <c r="C62" s="8"/>
      <c r="D62" s="8"/>
      <c r="E62" s="8"/>
      <c r="F62" s="8"/>
      <c r="G62" s="8"/>
      <c r="H62" s="57" t="s">
        <v>7</v>
      </c>
      <c r="I62" s="57"/>
      <c r="J62" s="57"/>
      <c r="K62" s="57"/>
      <c r="L62" s="57"/>
      <c r="M62" s="9">
        <f>M60+M61</f>
        <v>0</v>
      </c>
    </row>
    <row r="63" ht="17.25" customHeight="1"/>
    <row r="64" spans="5:13" ht="17.25" customHeight="1">
      <c r="E64" s="32"/>
      <c r="F64" s="51" t="s">
        <v>45</v>
      </c>
      <c r="G64" s="51"/>
      <c r="H64" s="51"/>
      <c r="I64" s="51"/>
      <c r="J64" s="53">
        <f>M62</f>
        <v>0</v>
      </c>
      <c r="K64" s="54"/>
      <c r="L64" s="45" t="s">
        <v>39</v>
      </c>
      <c r="M64" s="45"/>
    </row>
    <row r="65" spans="5:13" ht="13.5">
      <c r="E65" s="33"/>
      <c r="F65" s="52"/>
      <c r="G65" s="52"/>
      <c r="H65" s="52"/>
      <c r="I65" s="52"/>
      <c r="J65" s="55"/>
      <c r="K65" s="55"/>
      <c r="L65" s="46"/>
      <c r="M65" s="46"/>
    </row>
    <row r="66" spans="3:13" ht="12.75" customHeight="1">
      <c r="C66" s="36"/>
      <c r="D66" s="36"/>
      <c r="E66" s="37"/>
      <c r="F66" s="38"/>
      <c r="G66" s="38"/>
      <c r="H66" s="38"/>
      <c r="I66" s="38"/>
      <c r="J66" s="39"/>
      <c r="K66" s="39"/>
      <c r="L66" s="40"/>
      <c r="M66" s="40"/>
    </row>
    <row r="67" spans="1:13" ht="13.5">
      <c r="A67" s="42" t="s">
        <v>63</v>
      </c>
      <c r="B67" s="42"/>
      <c r="C67" s="42"/>
      <c r="D67" s="42"/>
      <c r="E67" s="42"/>
      <c r="F67" s="42"/>
      <c r="G67" s="42"/>
      <c r="H67" s="42"/>
      <c r="I67" s="42"/>
      <c r="J67" s="42"/>
      <c r="K67" s="42"/>
      <c r="L67" s="42"/>
      <c r="M67" s="42"/>
    </row>
  </sheetData>
  <sheetProtection/>
  <mergeCells count="19">
    <mergeCell ref="D12:E12"/>
    <mergeCell ref="D46:E46"/>
    <mergeCell ref="F64:I65"/>
    <mergeCell ref="J64:K65"/>
    <mergeCell ref="C40:D40"/>
    <mergeCell ref="C39:D39"/>
    <mergeCell ref="C38:D38"/>
    <mergeCell ref="E57:G57"/>
    <mergeCell ref="H62:L62"/>
    <mergeCell ref="I55:J55"/>
    <mergeCell ref="A67:M67"/>
    <mergeCell ref="C37:D37"/>
    <mergeCell ref="C36:D36"/>
    <mergeCell ref="C42:D42"/>
    <mergeCell ref="C41:D41"/>
    <mergeCell ref="L64:M65"/>
    <mergeCell ref="C45:D45"/>
    <mergeCell ref="C44:D44"/>
    <mergeCell ref="C43:D43"/>
  </mergeCells>
  <printOptions/>
  <pageMargins left="0.7086614173228347" right="0.4724409448818898" top="0.48" bottom="0.31" header="0.31496062992125984" footer="0.21"/>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24" sqref="O24"/>
    </sheetView>
  </sheetViews>
  <sheetFormatPr defaultColWidth="8.796875" defaultRowHeight="14.2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2010-06-30T08:55:10Z</cp:lastPrinted>
  <dcterms:modified xsi:type="dcterms:W3CDTF">2012-06-11T10:08:41Z</dcterms:modified>
  <cp:category/>
  <cp:version/>
  <cp:contentType/>
  <cp:contentStatus/>
</cp:coreProperties>
</file>